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G:\NEW AUTO BODY CHASSIS REPAIR SERVICES\5. CLASS 5 RE-AD\3. FINAL Package Uploaded in PASSPort\"/>
    </mc:Choice>
  </mc:AlternateContent>
  <xr:revisionPtr revIDLastSave="0" documentId="13_ncr:1_{43D70D4F-4B6D-4B01-B4AB-D9CCA61345D3}" xr6:coauthVersionLast="47" xr6:coauthVersionMax="47" xr10:uidLastSave="{00000000-0000-0000-0000-000000000000}"/>
  <bookViews>
    <workbookView xWindow="-120" yWindow="-120" windowWidth="29040" windowHeight="15720" xr2:uid="{2F9ADFF0-717F-4959-AB8A-93C85046289C}"/>
  </bookViews>
  <sheets>
    <sheet name="QUEENS EAST"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5" l="1"/>
  <c r="J43" i="5"/>
  <c r="J44" i="5" l="1"/>
  <c r="J38" i="5"/>
  <c r="J37" i="5"/>
  <c r="J19" i="5" l="1"/>
  <c r="F36" i="5" l="1"/>
  <c r="J36" i="5" s="1"/>
  <c r="J35" i="5"/>
  <c r="J34" i="5"/>
  <c r="J29" i="5"/>
  <c r="E29" i="5"/>
  <c r="J28" i="5"/>
  <c r="E28" i="5"/>
  <c r="J27" i="5"/>
  <c r="E27" i="5"/>
  <c r="J26" i="5"/>
  <c r="E26" i="5"/>
  <c r="J25" i="5"/>
  <c r="E25" i="5"/>
  <c r="J20" i="5"/>
  <c r="E20" i="5"/>
  <c r="E19" i="5"/>
  <c r="J18" i="5"/>
  <c r="E18" i="5"/>
  <c r="J17" i="5"/>
  <c r="E17" i="5"/>
  <c r="J16" i="5"/>
  <c r="E16" i="5"/>
  <c r="J15" i="5"/>
  <c r="E15" i="5"/>
  <c r="F10" i="5"/>
  <c r="J10" i="5" s="1"/>
  <c r="F9" i="5"/>
  <c r="J9" i="5" s="1"/>
  <c r="F8" i="5"/>
  <c r="J8" i="5" s="1"/>
  <c r="J7" i="5"/>
  <c r="J11" i="5" l="1"/>
  <c r="J21" i="5"/>
  <c r="J39" i="5"/>
  <c r="J30" i="5"/>
  <c r="J46" i="5" l="1"/>
</calcChain>
</file>

<file path=xl/sharedStrings.xml><?xml version="1.0" encoding="utf-8"?>
<sst xmlns="http://schemas.openxmlformats.org/spreadsheetml/2006/main" count="111" uniqueCount="59">
  <si>
    <t>A</t>
  </si>
  <si>
    <t>B</t>
  </si>
  <si>
    <t>C</t>
  </si>
  <si>
    <t>D</t>
  </si>
  <si>
    <t>E</t>
  </si>
  <si>
    <t>F</t>
  </si>
  <si>
    <t>Item #</t>
  </si>
  <si>
    <t xml:space="preserve">Unit of Measure </t>
  </si>
  <si>
    <t>ESTIMATED THREE YEAR QTY</t>
  </si>
  <si>
    <t>Rate per hour</t>
  </si>
  <si>
    <t>TOTAL ("D" x "E")</t>
  </si>
  <si>
    <t>Repair Labor Hours</t>
  </si>
  <si>
    <t>Hours</t>
  </si>
  <si>
    <t>Paint Labor Hours</t>
  </si>
  <si>
    <t>Paint and Materials</t>
  </si>
  <si>
    <t>ESTIMATED LIST VALUE for THREE YEARS</t>
  </si>
  <si>
    <t>INSERT % DISCOUNT or MARK UP  as indicated in Column "B".</t>
  </si>
  <si>
    <t>…&gt;&gt;…..&gt;&gt;...&gt;&gt;</t>
  </si>
  <si>
    <t>Description -  GLASS</t>
  </si>
  <si>
    <t>ESTIMATED LIST PRICE for THREE YEARS</t>
  </si>
  <si>
    <t>Discount to be applied to the NAGS List Price</t>
  </si>
  <si>
    <t>Curved Tempered Glass</t>
  </si>
  <si>
    <t>Flat Tempered Glass</t>
  </si>
  <si>
    <t>Flat Glass, Safety Plated AS-1  .30 Vinyl</t>
  </si>
  <si>
    <t>Flat Glass, Safety Plated AS-1  .15 Vinyl</t>
  </si>
  <si>
    <t>Description - Miscellaneous</t>
  </si>
  <si>
    <t>Wheel Alignment (Two Wheel)</t>
  </si>
  <si>
    <t>Wheel Alignment (Four Wheel)</t>
  </si>
  <si>
    <r>
      <rPr>
        <b/>
        <u/>
        <sz val="12"/>
        <rFont val="Calibri"/>
        <family val="2"/>
      </rPr>
      <t>QUEENS EAST</t>
    </r>
    <r>
      <rPr>
        <b/>
        <sz val="12"/>
        <rFont val="Calibri"/>
        <family val="2"/>
      </rPr>
      <t xml:space="preserve">: </t>
    </r>
    <r>
      <rPr>
        <b/>
        <sz val="10"/>
        <rFont val="Calibri"/>
        <family val="2"/>
      </rPr>
      <t xml:space="preserve"> (LOCATED EAST OF, AND INCLUDING THE  EAST SIDES OF,   JUNCTION BLVD AND WOODHAVEN BLVD AND SOUTH OF,  AND INCLUDING THE SOUTH SIDE OF THAT SECTION OF QUEENS BLVD THAT JOINS JUNCTION BLVD AND WOODHAVEN BLVD)</t>
    </r>
    <r>
      <rPr>
        <b/>
        <sz val="12"/>
        <rFont val="Calibri"/>
        <family val="2"/>
      </rPr>
      <t xml:space="preserve">
</t>
    </r>
  </si>
  <si>
    <t>Description - PARTS</t>
  </si>
  <si>
    <t>Description - LABOR</t>
  </si>
  <si>
    <r>
      <rPr>
        <b/>
        <sz val="11"/>
        <rFont val="Arial"/>
        <family val="2"/>
      </rPr>
      <t>Charge for Estimate when City decides NOT to repair vehicle*</t>
    </r>
    <r>
      <rPr>
        <sz val="11"/>
        <rFont val="Arial"/>
        <family val="2"/>
      </rPr>
      <t xml:space="preserve">  - </t>
    </r>
    <r>
      <rPr>
        <i/>
        <sz val="11"/>
        <rFont val="Arial"/>
        <family val="2"/>
      </rPr>
      <t>Note: there is NO CHARGE for an Estimate if the City decides to repair the Vehicle using internal resources.</t>
    </r>
  </si>
  <si>
    <t xml:space="preserve">TOTAL   Discount or Mark-UP for PARTS </t>
  </si>
  <si>
    <r>
      <rPr>
        <sz val="11"/>
        <rFont val="Calibri"/>
        <family val="2"/>
        <scheme val="minor"/>
      </rPr>
      <t xml:space="preserve"> (Class 5 - Queens East )</t>
    </r>
    <r>
      <rPr>
        <b/>
        <sz val="11"/>
        <rFont val="Calibri"/>
        <family val="2"/>
        <scheme val="minor"/>
      </rPr>
      <t xml:space="preserve"> TOTAL for LABOR  for  Items 1 to 4: </t>
    </r>
  </si>
  <si>
    <r>
      <t>Remanufactured Parts (where PRICE LIST Exists).</t>
    </r>
    <r>
      <rPr>
        <sz val="11"/>
        <rFont val="Calibri"/>
        <family val="2"/>
        <scheme val="minor"/>
      </rPr>
      <t>The bidder is to</t>
    </r>
    <r>
      <rPr>
        <b/>
        <sz val="11"/>
        <rFont val="Calibri"/>
        <family val="2"/>
        <scheme val="minor"/>
      </rPr>
      <t xml:space="preserve"> enter in Column "D" the percentage </t>
    </r>
    <r>
      <rPr>
        <b/>
        <u/>
        <sz val="11"/>
        <rFont val="Calibri"/>
        <family val="2"/>
        <scheme val="minor"/>
      </rPr>
      <t>discount</t>
    </r>
    <r>
      <rPr>
        <b/>
        <sz val="11"/>
        <rFont val="Calibri"/>
        <family val="2"/>
        <scheme val="minor"/>
      </rPr>
      <t xml:space="preserve"> offered on the list price in the Aftermarket Manufacturer’s Price Book:</t>
    </r>
  </si>
  <si>
    <r>
      <t xml:space="preserve">Pre/Post Scan </t>
    </r>
    <r>
      <rPr>
        <i/>
        <sz val="11"/>
        <rFont val="Arial"/>
        <family val="2"/>
      </rPr>
      <t>(Note: Scan is limited to 1.5 hours and must inlcude description of failure)</t>
    </r>
  </si>
  <si>
    <t>Description - Tires</t>
  </si>
  <si>
    <t>Tires Supplied by Contractor</t>
  </si>
  <si>
    <t>TOTAL Mark-Up for Parts</t>
  </si>
  <si>
    <t>Tire / Wheel Installation Labor Hours</t>
  </si>
  <si>
    <t>Discount to be applied to the National Auto Glass Specifications ("NAGS") List Price</t>
  </si>
  <si>
    <r>
      <t xml:space="preserve">Insert Percentage Mark-Up to be applied to the Bidder's cost 
</t>
    </r>
    <r>
      <rPr>
        <b/>
        <sz val="11"/>
        <color rgb="FFFF0000"/>
        <rFont val="Calibri"/>
        <family val="2"/>
        <scheme val="minor"/>
      </rPr>
      <t>(Percentage mark-up should NOT exceed 25%)</t>
    </r>
  </si>
  <si>
    <r>
      <rPr>
        <b/>
        <i/>
        <u/>
        <sz val="10"/>
        <rFont val="Arial"/>
        <family val="2"/>
      </rPr>
      <t>IMPORTANT NOTE:</t>
    </r>
    <r>
      <rPr>
        <b/>
        <i/>
        <sz val="10"/>
        <rFont val="Arial"/>
        <family val="2"/>
      </rPr>
      <t xml:space="preserve">  Vendors MUST bid on ALL Items within this class. The quantities specified herein are for bid estimate purposes only and are not guaranteed by the City of New York.  The contractor shall submit an all-inclusive fixed unit price to provide all labor, equipment, tools, parts, materials, and supplies. The unit price shall be fully burdened and include but not limited to labor, capital equipment costs, statutory payroll, overhead, insurance, travel time, transportation costs, tolls, vehicles, attendant expenses, consumable materials, and contractor profit. The unit prices shall remain fixed for the three (3) year term of the contract and shall not be subject to any additions, mark-ups, percentage multipliers, or cost of living increases.  Percent markups shall not exceed 25%. Any bid that contains a pecent markup over 25% shall be demed non-responsive. </t>
    </r>
  </si>
  <si>
    <t>Estimated VALUE for THREE YEARS</t>
  </si>
  <si>
    <r>
      <rPr>
        <b/>
        <sz val="11"/>
        <rFont val="Arial"/>
        <family val="2"/>
      </rPr>
      <t xml:space="preserve">Windshields - </t>
    </r>
    <r>
      <rPr>
        <i/>
        <sz val="11"/>
        <rFont val="Arial"/>
        <family val="2"/>
      </rPr>
      <t>The bidder is to enter in Column "D" the percentage discount to be applied to the NAGS List Price</t>
    </r>
  </si>
  <si>
    <r>
      <rPr>
        <b/>
        <sz val="11"/>
        <rFont val="Calibri"/>
        <family val="2"/>
        <scheme val="minor"/>
      </rPr>
      <t>Original Equipment Manufacturer's (OEM)/Genuine Parts.</t>
    </r>
    <r>
      <rPr>
        <sz val="11"/>
        <rFont val="Calibri"/>
        <family val="2"/>
        <scheme val="minor"/>
      </rPr>
      <t xml:space="preserve"> The Bidder is to enter the percentage </t>
    </r>
    <r>
      <rPr>
        <b/>
        <u/>
        <sz val="11"/>
        <rFont val="Calibri"/>
        <family val="2"/>
        <scheme val="minor"/>
      </rPr>
      <t>discount</t>
    </r>
    <r>
      <rPr>
        <sz val="11"/>
        <rFont val="Calibri"/>
        <family val="2"/>
        <scheme val="minor"/>
      </rPr>
      <t xml:space="preserve"> In Column "D" offered on the List Price of OEM.</t>
    </r>
  </si>
  <si>
    <r>
      <t xml:space="preserve">LKQ Parts, the Bidder is to enter in Column "D" the percentage </t>
    </r>
    <r>
      <rPr>
        <b/>
        <u/>
        <sz val="11"/>
        <rFont val="Calibri"/>
        <family val="2"/>
        <scheme val="minor"/>
      </rPr>
      <t>mark up</t>
    </r>
    <r>
      <rPr>
        <b/>
        <sz val="11"/>
        <rFont val="Calibri"/>
        <family val="2"/>
        <scheme val="minor"/>
      </rPr>
      <t xml:space="preserve"> to be applied. </t>
    </r>
    <r>
      <rPr>
        <b/>
        <sz val="11"/>
        <color rgb="FFFF0000"/>
        <rFont val="Calibri"/>
        <family val="2"/>
        <scheme val="minor"/>
      </rPr>
      <t>Please note, percentage mark-up should NOT exceed 25%.</t>
    </r>
  </si>
  <si>
    <r>
      <rPr>
        <b/>
        <sz val="11"/>
        <rFont val="Calibri"/>
        <family val="2"/>
        <scheme val="minor"/>
      </rPr>
      <t>Aftermarket  Parts (where PRICE LIST Exists)</t>
    </r>
    <r>
      <rPr>
        <sz val="11"/>
        <rFont val="Calibri"/>
        <family val="2"/>
        <scheme val="minor"/>
      </rPr>
      <t xml:space="preserve">. The Bidder is to </t>
    </r>
    <r>
      <rPr>
        <b/>
        <sz val="11"/>
        <rFont val="Calibri"/>
        <family val="2"/>
        <scheme val="minor"/>
      </rPr>
      <t xml:space="preserve">enter in Column "D" the percentage </t>
    </r>
    <r>
      <rPr>
        <b/>
        <u/>
        <sz val="11"/>
        <rFont val="Calibri"/>
        <family val="2"/>
        <scheme val="minor"/>
      </rPr>
      <t>discount</t>
    </r>
    <r>
      <rPr>
        <b/>
        <sz val="11"/>
        <rFont val="Calibri"/>
        <family val="2"/>
        <scheme val="minor"/>
      </rPr>
      <t xml:space="preserve"> offered on the list price in the Aftermarket Manufacturer's Price Book.</t>
    </r>
  </si>
  <si>
    <r>
      <rPr>
        <b/>
        <sz val="11"/>
        <rFont val="Calibri"/>
        <family val="2"/>
        <scheme val="minor"/>
      </rPr>
      <t>Aftermarket  Parts (where there is NO PRICE LIST)</t>
    </r>
    <r>
      <rPr>
        <sz val="11"/>
        <rFont val="Calibri"/>
        <family val="2"/>
        <scheme val="minor"/>
      </rPr>
      <t xml:space="preserve">. The Bidder is to </t>
    </r>
    <r>
      <rPr>
        <b/>
        <sz val="11"/>
        <rFont val="Calibri"/>
        <family val="2"/>
        <scheme val="minor"/>
      </rPr>
      <t xml:space="preserve">enter in Column "D" the percentage </t>
    </r>
    <r>
      <rPr>
        <b/>
        <u/>
        <sz val="11"/>
        <rFont val="Calibri"/>
        <family val="2"/>
        <scheme val="minor"/>
      </rPr>
      <t>mark up</t>
    </r>
    <r>
      <rPr>
        <b/>
        <sz val="11"/>
        <rFont val="Calibri"/>
        <family val="2"/>
        <scheme val="minor"/>
      </rPr>
      <t xml:space="preserve">  to be applied to Bidder's Cost to obtain the Part.  </t>
    </r>
    <r>
      <rPr>
        <b/>
        <sz val="11"/>
        <color rgb="FFFF0000"/>
        <rFont val="Calibri"/>
        <family val="2"/>
        <scheme val="minor"/>
      </rPr>
      <t>Please note, percentage mark-up should NOT exceed 25%.</t>
    </r>
  </si>
  <si>
    <r>
      <rPr>
        <b/>
        <sz val="11"/>
        <rFont val="Calibri"/>
        <family val="2"/>
        <scheme val="minor"/>
      </rPr>
      <t>Remanufactured Parts (where there is NO PRICE LIST)</t>
    </r>
    <r>
      <rPr>
        <sz val="11"/>
        <rFont val="Calibri"/>
        <family val="2"/>
        <scheme val="minor"/>
      </rPr>
      <t xml:space="preserve">. The Bidder is to </t>
    </r>
    <r>
      <rPr>
        <b/>
        <sz val="11"/>
        <rFont val="Calibri"/>
        <family val="2"/>
        <scheme val="minor"/>
      </rPr>
      <t xml:space="preserve">enter in Column "D" the percentage </t>
    </r>
    <r>
      <rPr>
        <b/>
        <u/>
        <sz val="11"/>
        <rFont val="Calibri"/>
        <family val="2"/>
        <scheme val="minor"/>
      </rPr>
      <t>mark up</t>
    </r>
    <r>
      <rPr>
        <b/>
        <sz val="11"/>
        <rFont val="Calibri"/>
        <family val="2"/>
        <scheme val="minor"/>
      </rPr>
      <t xml:space="preserve">  to be applied to Bidder's Cost to obtain the Part.  </t>
    </r>
    <r>
      <rPr>
        <b/>
        <sz val="11"/>
        <color rgb="FFFF0000"/>
        <rFont val="Calibri"/>
        <family val="2"/>
        <scheme val="minor"/>
      </rPr>
      <t>Please note, percentage mark-up should NOT exceed 25%.</t>
    </r>
  </si>
  <si>
    <r>
      <rPr>
        <sz val="11"/>
        <rFont val="Calibri"/>
        <family val="2"/>
        <scheme val="minor"/>
      </rPr>
      <t xml:space="preserve"> (Class 5 - Queens East )</t>
    </r>
    <r>
      <rPr>
        <b/>
        <sz val="11"/>
        <rFont val="Calibri"/>
        <family val="2"/>
        <scheme val="minor"/>
      </rPr>
      <t xml:space="preserve"> TOTAL for PARTS and MATERIALS Items 5 to 10:</t>
    </r>
  </si>
  <si>
    <r>
      <rPr>
        <sz val="11"/>
        <rFont val="Calibri"/>
        <family val="2"/>
        <scheme val="minor"/>
      </rPr>
      <t xml:space="preserve">(Class 5 - Queens East ) </t>
    </r>
    <r>
      <rPr>
        <b/>
        <sz val="11"/>
        <rFont val="Calibri"/>
        <family val="2"/>
        <scheme val="minor"/>
      </rPr>
      <t xml:space="preserve">TOTAL for GLASS Items 11 to 15: </t>
    </r>
  </si>
  <si>
    <t>Wet Sanding/ Buffing/ Polishing</t>
  </si>
  <si>
    <r>
      <rPr>
        <sz val="11"/>
        <rFont val="Calibri"/>
        <family val="2"/>
        <scheme val="minor"/>
      </rPr>
      <t>(Class 5 - Queens East )</t>
    </r>
    <r>
      <rPr>
        <b/>
        <sz val="11"/>
        <rFont val="Calibri"/>
        <family val="2"/>
        <scheme val="minor"/>
      </rPr>
      <t xml:space="preserve">TOTAL for  MISCELLANEOUS Items 16 to 20: </t>
    </r>
  </si>
  <si>
    <r>
      <rPr>
        <sz val="11"/>
        <rFont val="Calibri"/>
        <family val="2"/>
      </rPr>
      <t xml:space="preserve">(Class 5 - Queens East) </t>
    </r>
    <r>
      <rPr>
        <b/>
        <sz val="11"/>
        <rFont val="Calibri"/>
        <family val="2"/>
      </rPr>
      <t xml:space="preserve">TOTAL for TIRE Item 21: </t>
    </r>
  </si>
  <si>
    <t>GRAND TOTAL OF BOROUGH- SPECIFIC BID SHEET CLASS 5 (QUEENS EAST) - Items 1 - 21:</t>
  </si>
  <si>
    <t xml:space="preserve">The highlighted cell J46 will be your total bid amount to be inserted in the PASSPort item grid. This highlighted total will be automatically calculated once you bid on all of the required fields. </t>
  </si>
  <si>
    <t>ATTACHMENT  C  -  BID SHEET</t>
  </si>
  <si>
    <r>
      <t xml:space="preserve">Title: Autobody and Chassis Repair Services Queens East
Bid # 2700011
</t>
    </r>
    <r>
      <rPr>
        <b/>
        <sz val="12"/>
        <color rgb="FFFF0000"/>
        <rFont val="Calibri"/>
        <family val="2"/>
        <scheme val="minor"/>
      </rPr>
      <t>EPIN # 85727B0030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</si>
</sst>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26" x14ac:knownFonts="1">
    <font>
      <sz val="11"/>
      <color theme="1"/>
      <name val="Calibri"/>
      <family val="2"/>
      <scheme val="minor"/>
    </font>
    <font>
      <sz val="11"/>
      <color theme="1"/>
      <name val="Calibri"/>
      <family val="2"/>
      <scheme val="minor"/>
    </font>
    <font>
      <sz val="12"/>
      <name val="Calibri"/>
      <family val="2"/>
      <scheme val="minor"/>
    </font>
    <font>
      <b/>
      <sz val="18"/>
      <name val="Calibri"/>
      <family val="2"/>
      <scheme val="minor"/>
    </font>
    <font>
      <sz val="18"/>
      <name val="Calibri"/>
      <family val="2"/>
      <scheme val="minor"/>
    </font>
    <font>
      <b/>
      <sz val="12"/>
      <name val="Calibri"/>
      <family val="2"/>
      <scheme val="minor"/>
    </font>
    <font>
      <b/>
      <sz val="10"/>
      <name val="Calibri"/>
      <family val="2"/>
    </font>
    <font>
      <b/>
      <sz val="11"/>
      <name val="Calibri"/>
      <family val="2"/>
      <scheme val="minor"/>
    </font>
    <font>
      <b/>
      <sz val="11"/>
      <name val="Arial"/>
      <family val="2"/>
    </font>
    <font>
      <b/>
      <sz val="11"/>
      <name val="Calibri"/>
      <family val="2"/>
    </font>
    <font>
      <sz val="11"/>
      <name val="Calibri"/>
      <family val="2"/>
    </font>
    <font>
      <i/>
      <sz val="10"/>
      <name val="Arial"/>
      <family val="2"/>
    </font>
    <font>
      <b/>
      <sz val="11"/>
      <color theme="3" tint="-0.249977111117893"/>
      <name val="Calibri"/>
      <family val="2"/>
      <scheme val="minor"/>
    </font>
    <font>
      <sz val="11"/>
      <name val="Calibri"/>
      <family val="2"/>
      <scheme val="minor"/>
    </font>
    <font>
      <b/>
      <sz val="12"/>
      <name val="Calibri"/>
      <family val="2"/>
    </font>
    <font>
      <b/>
      <u/>
      <sz val="12"/>
      <name val="Calibri"/>
      <family val="2"/>
    </font>
    <font>
      <b/>
      <i/>
      <sz val="10"/>
      <name val="Arial"/>
      <family val="2"/>
    </font>
    <font>
      <b/>
      <i/>
      <u/>
      <sz val="10"/>
      <name val="Arial"/>
      <family val="2"/>
    </font>
    <font>
      <sz val="11"/>
      <name val="Arial"/>
      <family val="2"/>
    </font>
    <font>
      <i/>
      <sz val="11"/>
      <name val="Arial"/>
      <family val="2"/>
    </font>
    <font>
      <sz val="11"/>
      <color theme="3" tint="-0.249977111117893"/>
      <name val="Calibri"/>
      <family val="2"/>
      <scheme val="minor"/>
    </font>
    <font>
      <b/>
      <i/>
      <sz val="11"/>
      <color rgb="FFFF0000"/>
      <name val="Calibri"/>
      <family val="2"/>
      <scheme val="minor"/>
    </font>
    <font>
      <b/>
      <u/>
      <sz val="11"/>
      <name val="Calibri"/>
      <family val="2"/>
      <scheme val="minor"/>
    </font>
    <font>
      <b/>
      <sz val="11"/>
      <color rgb="FFFF0000"/>
      <name val="Calibri"/>
      <family val="2"/>
      <scheme val="minor"/>
    </font>
    <font>
      <sz val="11"/>
      <color theme="1"/>
      <name val="Arial"/>
      <family val="2"/>
    </font>
    <font>
      <b/>
      <sz val="12"/>
      <color rgb="FFFF0000"/>
      <name val="Calibri"/>
      <family val="2"/>
      <scheme val="minor"/>
    </font>
  </fonts>
  <fills count="6">
    <fill>
      <patternFill patternType="none"/>
    </fill>
    <fill>
      <patternFill patternType="gray125"/>
    </fill>
    <fill>
      <patternFill patternType="solid">
        <fgColor theme="3" tint="0.79998168889431442"/>
        <bgColor indexed="64"/>
      </patternFill>
    </fill>
    <fill>
      <patternFill patternType="solid">
        <fgColor theme="3" tint="0.59999389629810485"/>
        <bgColor indexed="64"/>
      </patternFill>
    </fill>
    <fill>
      <patternFill patternType="solid">
        <fgColor theme="1"/>
        <bgColor indexed="64"/>
      </patternFill>
    </fill>
    <fill>
      <patternFill patternType="solid">
        <fgColor rgb="FFFFFF00"/>
        <bgColor indexed="64"/>
      </patternFill>
    </fill>
  </fills>
  <borders count="36">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style="medium">
        <color indexed="64"/>
      </right>
      <top style="thin">
        <color indexed="64"/>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57">
    <xf numFmtId="0" fontId="0" fillId="0" borderId="0" xfId="0"/>
    <xf numFmtId="0" fontId="7" fillId="0" borderId="12" xfId="0" applyFont="1" applyBorder="1" applyAlignment="1">
      <alignment horizontal="center" vertical="center"/>
    </xf>
    <xf numFmtId="0" fontId="7" fillId="0" borderId="0" xfId="0" applyFont="1" applyAlignment="1">
      <alignment horizontal="right" vertical="center" wrapText="1"/>
    </xf>
    <xf numFmtId="0" fontId="7" fillId="0" borderId="0" xfId="0" applyFont="1" applyAlignment="1">
      <alignment horizontal="right" vertical="center"/>
    </xf>
    <xf numFmtId="164" fontId="7" fillId="0" borderId="0" xfId="0" applyNumberFormat="1" applyFont="1" applyAlignment="1">
      <alignment horizontal="center" vertical="center"/>
    </xf>
    <xf numFmtId="0" fontId="7" fillId="0" borderId="28" xfId="0" applyFont="1" applyBorder="1" applyAlignment="1">
      <alignment horizontal="center" vertical="center"/>
    </xf>
    <xf numFmtId="0" fontId="7" fillId="0" borderId="9" xfId="0" applyFont="1" applyBorder="1" applyAlignment="1">
      <alignment horizontal="right" vertical="center" wrapText="1"/>
    </xf>
    <xf numFmtId="0" fontId="7" fillId="0" borderId="15" xfId="0" applyFont="1" applyBorder="1" applyAlignment="1">
      <alignment horizontal="center" vertical="center" wrapText="1"/>
    </xf>
    <xf numFmtId="0" fontId="7" fillId="0" borderId="9" xfId="0" applyFont="1" applyBorder="1" applyAlignment="1">
      <alignment horizontal="right" vertical="center"/>
    </xf>
    <xf numFmtId="0" fontId="7" fillId="0" borderId="26" xfId="0" applyFont="1" applyBorder="1" applyAlignment="1">
      <alignment horizontal="right" vertical="center"/>
    </xf>
    <xf numFmtId="164" fontId="7" fillId="0" borderId="9" xfId="0" applyNumberFormat="1" applyFont="1" applyBorder="1" applyAlignment="1">
      <alignment horizontal="right" vertical="center"/>
    </xf>
    <xf numFmtId="0" fontId="7" fillId="0" borderId="26" xfId="0" applyFont="1" applyBorder="1" applyAlignment="1">
      <alignment horizontal="center" vertical="center"/>
    </xf>
    <xf numFmtId="0" fontId="7" fillId="0" borderId="9" xfId="0" applyFont="1" applyBorder="1" applyAlignment="1">
      <alignment horizontal="right" vertical="center"/>
    </xf>
    <xf numFmtId="0" fontId="7" fillId="0" borderId="26" xfId="0" applyFont="1" applyBorder="1" applyAlignment="1">
      <alignment horizontal="right" vertical="center"/>
    </xf>
    <xf numFmtId="164" fontId="7" fillId="0" borderId="9" xfId="0" applyNumberFormat="1" applyFont="1" applyBorder="1" applyAlignment="1">
      <alignment horizontal="right" vertical="center"/>
    </xf>
    <xf numFmtId="0" fontId="7" fillId="0" borderId="7" xfId="0" applyFont="1" applyBorder="1" applyAlignment="1">
      <alignment horizontal="center" vertical="center"/>
    </xf>
    <xf numFmtId="0" fontId="7" fillId="0" borderId="10" xfId="0" applyFont="1" applyBorder="1" applyAlignment="1">
      <alignment horizontal="center" vertical="center"/>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8" fillId="0" borderId="22" xfId="0" applyFont="1" applyBorder="1" applyAlignment="1">
      <alignment horizontal="center" vertical="center"/>
    </xf>
    <xf numFmtId="0" fontId="18" fillId="3" borderId="24" xfId="0" applyFont="1" applyFill="1" applyBorder="1" applyAlignment="1">
      <alignment horizontal="center"/>
    </xf>
    <xf numFmtId="0" fontId="0" fillId="0" borderId="1" xfId="0" applyFont="1" applyBorder="1" applyAlignment="1">
      <alignment horizontal="center" vertical="center"/>
    </xf>
    <xf numFmtId="164" fontId="0" fillId="0" borderId="2" xfId="0" applyNumberFormat="1" applyFont="1" applyBorder="1" applyAlignment="1">
      <alignment horizontal="center" vertical="center"/>
    </xf>
    <xf numFmtId="0" fontId="0" fillId="3" borderId="24" xfId="0" applyFont="1" applyFill="1" applyBorder="1" applyAlignment="1">
      <alignment horizontal="center" vertical="center"/>
    </xf>
    <xf numFmtId="0" fontId="0" fillId="0" borderId="25" xfId="0" applyFont="1" applyBorder="1" applyAlignment="1">
      <alignment horizontal="center" vertical="center"/>
    </xf>
    <xf numFmtId="0" fontId="0" fillId="0" borderId="9" xfId="0" applyFont="1" applyBorder="1" applyAlignment="1">
      <alignment horizontal="right" vertical="center" wrapText="1"/>
    </xf>
    <xf numFmtId="164" fontId="18" fillId="0" borderId="2" xfId="0" applyNumberFormat="1" applyFont="1" applyBorder="1" applyAlignment="1">
      <alignment horizontal="center" vertical="center" wrapText="1"/>
    </xf>
    <xf numFmtId="164" fontId="18" fillId="0" borderId="2" xfId="0" applyNumberFormat="1" applyFont="1" applyBorder="1" applyAlignment="1">
      <alignment horizontal="center" vertical="center"/>
    </xf>
    <xf numFmtId="164" fontId="18" fillId="0" borderId="15" xfId="0" applyNumberFormat="1" applyFont="1" applyBorder="1" applyAlignment="1">
      <alignment horizontal="center" vertical="center"/>
    </xf>
    <xf numFmtId="0" fontId="0" fillId="0" borderId="0" xfId="0" applyFont="1" applyAlignment="1">
      <alignment horizontal="center" vertical="center"/>
    </xf>
    <xf numFmtId="0" fontId="0" fillId="0" borderId="0" xfId="0" applyFont="1"/>
    <xf numFmtId="0" fontId="13" fillId="0" borderId="0" xfId="0" applyFont="1" applyAlignment="1">
      <alignment horizontal="center"/>
    </xf>
    <xf numFmtId="0" fontId="7" fillId="0" borderId="0" xfId="0" applyFont="1" applyAlignment="1">
      <alignment horizontal="right" wrapText="1"/>
    </xf>
    <xf numFmtId="0" fontId="13" fillId="0" borderId="0" xfId="0" applyFont="1"/>
    <xf numFmtId="1" fontId="13" fillId="0" borderId="0" xfId="0" applyNumberFormat="1" applyFont="1" applyAlignment="1">
      <alignment horizontal="center"/>
    </xf>
    <xf numFmtId="0" fontId="20" fillId="0" borderId="0" xfId="0" applyFont="1"/>
    <xf numFmtId="4" fontId="13" fillId="0" borderId="0" xfId="0" applyNumberFormat="1" applyFont="1"/>
    <xf numFmtId="44" fontId="13" fillId="0" borderId="0" xfId="1" applyFont="1" applyBorder="1" applyAlignment="1"/>
    <xf numFmtId="164" fontId="0" fillId="0" borderId="2" xfId="0" applyNumberFormat="1" applyFont="1" applyBorder="1" applyAlignment="1">
      <alignment horizontal="center" vertical="center"/>
    </xf>
    <xf numFmtId="0" fontId="21" fillId="0" borderId="0" xfId="0" applyFont="1"/>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21" xfId="0" applyFont="1" applyBorder="1" applyAlignment="1">
      <alignment horizontal="center" vertical="center"/>
    </xf>
    <xf numFmtId="0" fontId="13" fillId="0" borderId="34" xfId="0" applyFont="1" applyBorder="1" applyAlignment="1">
      <alignment horizontal="center" vertical="center"/>
    </xf>
    <xf numFmtId="0" fontId="13" fillId="3" borderId="24" xfId="0" applyFont="1" applyFill="1" applyBorder="1" applyAlignment="1">
      <alignment horizontal="center"/>
    </xf>
    <xf numFmtId="0" fontId="7" fillId="0" borderId="9" xfId="0" applyFont="1" applyBorder="1" applyAlignment="1">
      <alignment horizontal="right" vertical="center" wrapText="1"/>
    </xf>
    <xf numFmtId="0" fontId="13" fillId="0" borderId="27" xfId="0" applyFont="1" applyBorder="1" applyAlignment="1">
      <alignment horizontal="center"/>
    </xf>
    <xf numFmtId="0" fontId="13" fillId="0" borderId="9" xfId="0" applyFont="1" applyBorder="1" applyAlignment="1">
      <alignment horizontal="right" vertical="center" wrapText="1"/>
    </xf>
    <xf numFmtId="44" fontId="7" fillId="0" borderId="9" xfId="0" applyNumberFormat="1" applyFont="1" applyBorder="1" applyAlignment="1">
      <alignment horizontal="center" vertical="center"/>
    </xf>
    <xf numFmtId="0" fontId="13" fillId="0" borderId="31" xfId="0" applyFont="1" applyBorder="1" applyAlignment="1">
      <alignment horizontal="center" vertical="center"/>
    </xf>
    <xf numFmtId="0" fontId="13" fillId="0" borderId="25" xfId="0" applyFont="1" applyBorder="1" applyAlignment="1">
      <alignment horizontal="center"/>
    </xf>
    <xf numFmtId="0" fontId="13" fillId="3" borderId="7" xfId="0" applyFont="1" applyFill="1" applyBorder="1" applyAlignment="1">
      <alignment horizontal="center"/>
    </xf>
    <xf numFmtId="0" fontId="0" fillId="0" borderId="2" xfId="0" applyFont="1" applyBorder="1" applyAlignment="1">
      <alignment horizontal="center" vertical="center"/>
    </xf>
    <xf numFmtId="0" fontId="7" fillId="0" borderId="15" xfId="0" applyFont="1" applyBorder="1" applyAlignment="1">
      <alignment horizontal="center" vertical="center" wrapText="1"/>
    </xf>
    <xf numFmtId="0" fontId="7" fillId="0" borderId="10" xfId="0" applyFont="1" applyBorder="1" applyAlignment="1">
      <alignment horizontal="center" vertical="center"/>
    </xf>
    <xf numFmtId="0" fontId="7" fillId="0" borderId="15" xfId="0" applyFont="1" applyBorder="1" applyAlignment="1">
      <alignment horizontal="center" vertical="center" wrapText="1"/>
    </xf>
    <xf numFmtId="0" fontId="18" fillId="0" borderId="34" xfId="0" applyFont="1" applyBorder="1" applyAlignment="1">
      <alignment horizontal="center" vertical="center"/>
    </xf>
    <xf numFmtId="0" fontId="12" fillId="2" borderId="25" xfId="0" applyFont="1" applyFill="1" applyBorder="1" applyAlignment="1">
      <alignment horizontal="right" wrapText="1"/>
    </xf>
    <xf numFmtId="0" fontId="7" fillId="0" borderId="9" xfId="0" applyFont="1" applyBorder="1" applyAlignment="1">
      <alignment horizontal="right" wrapText="1"/>
    </xf>
    <xf numFmtId="0" fontId="0" fillId="0" borderId="9" xfId="0" applyFont="1" applyBorder="1" applyAlignment="1">
      <alignment wrapText="1"/>
    </xf>
    <xf numFmtId="0" fontId="0" fillId="0" borderId="26" xfId="0" applyFont="1" applyBorder="1" applyAlignment="1">
      <alignment wrapText="1"/>
    </xf>
    <xf numFmtId="164" fontId="7" fillId="5" borderId="25" xfId="0" applyNumberFormat="1" applyFont="1" applyFill="1" applyBorder="1"/>
    <xf numFmtId="0" fontId="7" fillId="5" borderId="26" xfId="0" applyFont="1" applyFill="1" applyBorder="1"/>
    <xf numFmtId="0" fontId="18" fillId="0" borderId="17" xfId="0" applyFont="1" applyBorder="1" applyAlignment="1">
      <alignment horizontal="left" vertical="center"/>
    </xf>
    <xf numFmtId="0" fontId="18" fillId="0" borderId="18" xfId="0" applyFont="1" applyBorder="1" applyAlignment="1">
      <alignment horizontal="left" vertical="center"/>
    </xf>
    <xf numFmtId="0" fontId="18" fillId="0" borderId="19" xfId="0" applyFont="1" applyBorder="1" applyAlignment="1">
      <alignment horizontal="left" vertical="center"/>
    </xf>
    <xf numFmtId="3" fontId="18" fillId="0" borderId="17" xfId="0" applyNumberFormat="1" applyFont="1" applyBorder="1" applyAlignment="1">
      <alignment horizontal="center" vertical="center"/>
    </xf>
    <xf numFmtId="3" fontId="18" fillId="0" borderId="19" xfId="0" applyNumberFormat="1" applyFont="1" applyBorder="1" applyAlignment="1">
      <alignment horizontal="center" vertical="center"/>
    </xf>
    <xf numFmtId="164" fontId="18" fillId="0" borderId="17" xfId="0" applyNumberFormat="1" applyFont="1" applyBorder="1" applyAlignment="1">
      <alignment horizontal="center" vertical="center"/>
    </xf>
    <xf numFmtId="164" fontId="18" fillId="0" borderId="19" xfId="0" applyNumberFormat="1" applyFont="1" applyBorder="1" applyAlignment="1">
      <alignment horizontal="center" vertical="center"/>
    </xf>
    <xf numFmtId="164" fontId="18" fillId="0" borderId="20" xfId="0" applyNumberFormat="1" applyFont="1" applyBorder="1" applyAlignment="1">
      <alignment horizontal="center" vertical="center"/>
    </xf>
    <xf numFmtId="0" fontId="18" fillId="0" borderId="22" xfId="0" applyFont="1" applyBorder="1" applyAlignment="1">
      <alignment wrapText="1"/>
    </xf>
    <xf numFmtId="3" fontId="18" fillId="0" borderId="22" xfId="0" applyNumberFormat="1" applyFont="1" applyBorder="1" applyAlignment="1">
      <alignment horizontal="center" vertical="center"/>
    </xf>
    <xf numFmtId="164" fontId="18" fillId="0" borderId="22" xfId="0" applyNumberFormat="1" applyFont="1" applyBorder="1" applyAlignment="1" applyProtection="1">
      <alignment horizontal="center" vertical="center"/>
      <protection locked="0"/>
    </xf>
    <xf numFmtId="164" fontId="18" fillId="0" borderId="22" xfId="0" applyNumberFormat="1" applyFont="1" applyBorder="1" applyAlignment="1">
      <alignment horizontal="center" vertical="center"/>
    </xf>
    <xf numFmtId="164" fontId="18" fillId="0" borderId="23" xfId="0" applyNumberFormat="1" applyFont="1" applyBorder="1" applyAlignment="1">
      <alignment horizontal="center" vertical="center"/>
    </xf>
    <xf numFmtId="0" fontId="18" fillId="0" borderId="17" xfId="0" applyFont="1" applyBorder="1" applyAlignment="1">
      <alignment horizontal="left" vertical="center" wrapText="1"/>
    </xf>
    <xf numFmtId="0" fontId="18" fillId="0" borderId="18" xfId="0" applyFont="1" applyBorder="1" applyAlignment="1">
      <alignment horizontal="left" vertical="center" wrapText="1"/>
    </xf>
    <xf numFmtId="0" fontId="18" fillId="0" borderId="19" xfId="0" applyFont="1" applyBorder="1" applyAlignment="1">
      <alignment horizontal="left" vertical="center" wrapText="1"/>
    </xf>
    <xf numFmtId="164" fontId="18" fillId="0" borderId="17" xfId="0" applyNumberFormat="1" applyFont="1" applyBorder="1" applyAlignment="1" applyProtection="1">
      <alignment horizontal="center" vertical="center"/>
      <protection locked="0"/>
    </xf>
    <xf numFmtId="164" fontId="18" fillId="0" borderId="19" xfId="0" applyNumberFormat="1" applyFont="1" applyBorder="1" applyAlignment="1" applyProtection="1">
      <alignment horizontal="center" vertical="center"/>
      <protection locked="0"/>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0"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9" fillId="0" borderId="9" xfId="0" applyFont="1" applyBorder="1" applyAlignment="1">
      <alignment horizontal="right" vertical="center" wrapText="1"/>
    </xf>
    <xf numFmtId="0" fontId="7" fillId="0" borderId="9" xfId="0" applyFont="1" applyBorder="1" applyAlignment="1">
      <alignment horizontal="right" vertical="center"/>
    </xf>
    <xf numFmtId="164" fontId="7" fillId="0" borderId="25" xfId="0" applyNumberFormat="1" applyFont="1" applyBorder="1" applyAlignment="1">
      <alignment horizontal="center" vertical="center"/>
    </xf>
    <xf numFmtId="0" fontId="7" fillId="0" borderId="26" xfId="0" applyFont="1" applyBorder="1" applyAlignment="1">
      <alignment horizontal="center" vertical="center"/>
    </xf>
    <xf numFmtId="0" fontId="18" fillId="0" borderId="2" xfId="0" applyFont="1" applyBorder="1" applyAlignment="1">
      <alignment horizontal="left" vertical="center" wrapText="1"/>
    </xf>
    <xf numFmtId="10" fontId="18" fillId="0" borderId="2" xfId="0" applyNumberFormat="1" applyFont="1" applyBorder="1" applyAlignment="1">
      <alignment horizontal="center" vertical="center"/>
    </xf>
    <xf numFmtId="0" fontId="8" fillId="2" borderId="30" xfId="0" applyFont="1" applyFill="1" applyBorder="1" applyAlignment="1">
      <alignment horizontal="center" vertical="center"/>
    </xf>
    <xf numFmtId="44" fontId="24" fillId="0" borderId="2" xfId="0" applyNumberFormat="1" applyFont="1" applyBorder="1" applyAlignment="1">
      <alignment horizontal="center" vertical="center"/>
    </xf>
    <xf numFmtId="44" fontId="24" fillId="0" borderId="3" xfId="0" applyNumberFormat="1" applyFont="1" applyBorder="1" applyAlignment="1">
      <alignment horizontal="center" vertical="center"/>
    </xf>
    <xf numFmtId="0" fontId="18" fillId="0" borderId="32" xfId="0" applyFont="1" applyBorder="1" applyAlignment="1">
      <alignment horizontal="left" vertical="center" wrapText="1"/>
    </xf>
    <xf numFmtId="10" fontId="18" fillId="0" borderId="32" xfId="0" applyNumberFormat="1" applyFont="1" applyBorder="1" applyAlignment="1">
      <alignment horizontal="center" vertical="center"/>
    </xf>
    <xf numFmtId="10" fontId="18" fillId="0" borderId="17" xfId="0" applyNumberFormat="1" applyFont="1" applyBorder="1" applyAlignment="1">
      <alignment horizontal="center" vertical="center"/>
    </xf>
    <xf numFmtId="10" fontId="18" fillId="0" borderId="19" xfId="0" applyNumberFormat="1"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wrapText="1"/>
    </xf>
    <xf numFmtId="0" fontId="7" fillId="4" borderId="15" xfId="0" applyFont="1" applyFill="1" applyBorder="1" applyAlignment="1">
      <alignment horizontal="center" vertical="center" wrapText="1"/>
    </xf>
    <xf numFmtId="0" fontId="7" fillId="0" borderId="15" xfId="0" applyFont="1" applyBorder="1" applyAlignment="1">
      <alignment vertical="center" wrapText="1"/>
    </xf>
    <xf numFmtId="0" fontId="7" fillId="0" borderId="16" xfId="0" applyFont="1" applyBorder="1" applyAlignment="1">
      <alignment vertical="center" wrapText="1"/>
    </xf>
    <xf numFmtId="10" fontId="24" fillId="0" borderId="2" xfId="0" applyNumberFormat="1" applyFont="1" applyBorder="1" applyAlignment="1">
      <alignment horizontal="center" vertical="center"/>
    </xf>
    <xf numFmtId="0" fontId="7" fillId="0" borderId="2" xfId="0" applyFont="1" applyBorder="1" applyAlignment="1">
      <alignment wrapText="1"/>
    </xf>
    <xf numFmtId="10" fontId="0" fillId="0" borderId="2" xfId="0" applyNumberFormat="1" applyFont="1" applyBorder="1" applyAlignment="1">
      <alignment horizontal="center" vertical="center"/>
    </xf>
    <xf numFmtId="0" fontId="7" fillId="2" borderId="2" xfId="0" applyFont="1" applyFill="1" applyBorder="1" applyAlignment="1">
      <alignment horizontal="center" vertical="center"/>
    </xf>
    <xf numFmtId="44" fontId="0" fillId="0" borderId="2" xfId="0" applyNumberFormat="1" applyFont="1" applyBorder="1" applyAlignment="1">
      <alignment horizontal="center" vertical="center"/>
    </xf>
    <xf numFmtId="44" fontId="0" fillId="0" borderId="3" xfId="0" applyNumberFormat="1" applyFont="1" applyBorder="1" applyAlignment="1">
      <alignment horizontal="center" vertical="center"/>
    </xf>
    <xf numFmtId="0" fontId="13" fillId="0" borderId="2" xfId="0" applyFont="1" applyBorder="1" applyAlignment="1">
      <alignment wrapText="1"/>
    </xf>
    <xf numFmtId="10" fontId="0" fillId="0" borderId="17" xfId="0" applyNumberFormat="1" applyFont="1" applyBorder="1" applyAlignment="1">
      <alignment horizontal="center" vertical="center" wrapText="1"/>
    </xf>
    <xf numFmtId="10" fontId="0" fillId="0" borderId="19" xfId="0" applyNumberFormat="1" applyFont="1" applyBorder="1" applyAlignment="1">
      <alignment horizontal="center" vertical="center" wrapText="1"/>
    </xf>
    <xf numFmtId="0" fontId="7" fillId="0" borderId="16" xfId="0" applyFont="1" applyBorder="1" applyAlignment="1">
      <alignment horizontal="center" vertical="center" wrapText="1"/>
    </xf>
    <xf numFmtId="0" fontId="5" fillId="2" borderId="1" xfId="0" applyFont="1" applyFill="1" applyBorder="1" applyAlignment="1" applyProtection="1">
      <alignment horizontal="center" wrapText="1"/>
      <protection locked="0"/>
    </xf>
    <xf numFmtId="0" fontId="5" fillId="2" borderId="2" xfId="0" applyFont="1" applyFill="1" applyBorder="1" applyAlignment="1" applyProtection="1">
      <alignment horizontal="center"/>
      <protection locked="0"/>
    </xf>
    <xf numFmtId="0" fontId="5" fillId="2" borderId="2" xfId="0" applyFont="1" applyFill="1" applyBorder="1" applyAlignment="1">
      <alignment horizontal="center"/>
    </xf>
    <xf numFmtId="0" fontId="5" fillId="2" borderId="3" xfId="0" applyFont="1" applyFill="1" applyBorder="1" applyAlignment="1">
      <alignment horizontal="center"/>
    </xf>
    <xf numFmtId="0" fontId="3"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0" borderId="2" xfId="0" applyFont="1" applyBorder="1"/>
    <xf numFmtId="0" fontId="4" fillId="0" borderId="3" xfId="0" applyFont="1" applyBorder="1"/>
    <xf numFmtId="0" fontId="14" fillId="2" borderId="1" xfId="0" applyFont="1" applyFill="1" applyBorder="1" applyAlignment="1">
      <alignment horizontal="center" vertical="top" wrapText="1"/>
    </xf>
    <xf numFmtId="0" fontId="5" fillId="2" borderId="2" xfId="0" applyFont="1" applyFill="1" applyBorder="1" applyAlignment="1">
      <alignment horizontal="center" vertical="top"/>
    </xf>
    <xf numFmtId="0" fontId="2" fillId="0" borderId="2" xfId="0" applyFont="1" applyBorder="1" applyAlignment="1">
      <alignment vertical="top"/>
    </xf>
    <xf numFmtId="0" fontId="2" fillId="0" borderId="3" xfId="0" applyFont="1" applyBorder="1" applyAlignment="1">
      <alignment vertical="top"/>
    </xf>
    <xf numFmtId="0" fontId="16" fillId="0" borderId="4" xfId="0" applyFont="1" applyBorder="1" applyAlignment="1">
      <alignment horizontal="center" vertical="center" wrapText="1"/>
    </xf>
    <xf numFmtId="0" fontId="11" fillId="0" borderId="5" xfId="0" applyFont="1" applyBorder="1" applyAlignment="1">
      <alignment vertical="center" wrapText="1"/>
    </xf>
    <xf numFmtId="0" fontId="11" fillId="0" borderId="6" xfId="0" applyFont="1" applyBorder="1" applyAlignment="1">
      <alignment vertical="center" wrapText="1"/>
    </xf>
    <xf numFmtId="0" fontId="18" fillId="0" borderId="34" xfId="0" applyFont="1" applyBorder="1" applyAlignment="1">
      <alignment wrapText="1"/>
    </xf>
    <xf numFmtId="3" fontId="18" fillId="0" borderId="32" xfId="0" applyNumberFormat="1" applyFont="1" applyBorder="1" applyAlignment="1">
      <alignment horizontal="center" vertical="center"/>
    </xf>
    <xf numFmtId="164" fontId="18" fillId="0" borderId="34" xfId="0" applyNumberFormat="1" applyFont="1" applyBorder="1" applyAlignment="1">
      <alignment horizontal="center" vertical="center"/>
    </xf>
    <xf numFmtId="164" fontId="18" fillId="0" borderId="33" xfId="0" applyNumberFormat="1" applyFont="1" applyBorder="1" applyAlignment="1">
      <alignment horizontal="center" vertical="center"/>
    </xf>
    <xf numFmtId="164" fontId="18" fillId="0" borderId="30" xfId="0" applyNumberFormat="1" applyFont="1" applyBorder="1" applyAlignment="1">
      <alignment horizontal="center" vertical="center"/>
    </xf>
    <xf numFmtId="164" fontId="18" fillId="0" borderId="35" xfId="0" applyNumberFormat="1" applyFont="1" applyBorder="1" applyAlignment="1">
      <alignment horizontal="center" vertical="center"/>
    </xf>
    <xf numFmtId="164" fontId="18" fillId="0" borderId="29" xfId="0" applyNumberFormat="1" applyFont="1" applyBorder="1" applyAlignment="1">
      <alignment horizontal="center" vertical="center"/>
    </xf>
    <xf numFmtId="164" fontId="18" fillId="0" borderId="6" xfId="0" applyNumberFormat="1" applyFont="1" applyBorder="1" applyAlignment="1">
      <alignment horizontal="center" vertical="center"/>
    </xf>
    <xf numFmtId="0" fontId="18" fillId="0" borderId="2" xfId="0" applyFont="1" applyBorder="1" applyAlignment="1">
      <alignment wrapText="1"/>
    </xf>
    <xf numFmtId="3" fontId="18" fillId="0" borderId="2" xfId="0" applyNumberFormat="1" applyFont="1" applyBorder="1" applyAlignment="1">
      <alignment horizontal="center" vertical="center"/>
    </xf>
    <xf numFmtId="164" fontId="18" fillId="0" borderId="2" xfId="0" applyNumberFormat="1" applyFont="1" applyBorder="1" applyAlignment="1">
      <alignment horizontal="center" vertical="center"/>
    </xf>
    <xf numFmtId="164" fontId="18" fillId="0" borderId="3" xfId="0" applyNumberFormat="1" applyFont="1" applyBorder="1" applyAlignment="1">
      <alignment horizontal="center" vertical="center"/>
    </xf>
    <xf numFmtId="0" fontId="7" fillId="0" borderId="9" xfId="0" applyFont="1" applyBorder="1" applyAlignment="1">
      <alignment horizontal="right" vertical="center" wrapText="1"/>
    </xf>
    <xf numFmtId="0" fontId="0" fillId="0" borderId="9" xfId="0" applyFont="1" applyBorder="1" applyAlignment="1">
      <alignment horizontal="right" vertical="center" wrapText="1"/>
    </xf>
    <xf numFmtId="164" fontId="7" fillId="0" borderId="26" xfId="0" applyNumberFormat="1" applyFont="1" applyBorder="1" applyAlignment="1">
      <alignment horizontal="center" vertical="center"/>
    </xf>
    <xf numFmtId="0" fontId="13" fillId="0" borderId="2" xfId="0" applyFont="1" applyBorder="1" applyAlignment="1">
      <alignment vertical="center" wrapText="1"/>
    </xf>
    <xf numFmtId="0" fontId="8" fillId="2" borderId="2" xfId="0" applyFont="1" applyFill="1" applyBorder="1" applyAlignment="1">
      <alignment horizontal="center" vertical="center"/>
    </xf>
    <xf numFmtId="0" fontId="7" fillId="0" borderId="25" xfId="0" applyFont="1" applyBorder="1" applyAlignment="1">
      <alignment horizontal="right" vertical="center" wrapText="1"/>
    </xf>
    <xf numFmtId="0" fontId="7" fillId="0" borderId="26" xfId="0" applyFont="1" applyBorder="1" applyAlignment="1">
      <alignment horizontal="right" vertical="center"/>
    </xf>
    <xf numFmtId="164" fontId="7" fillId="0" borderId="9" xfId="0" applyNumberFormat="1" applyFont="1" applyBorder="1" applyAlignment="1">
      <alignment horizontal="right" vertical="center"/>
    </xf>
    <xf numFmtId="0" fontId="8" fillId="0" borderId="14" xfId="0" applyFont="1" applyBorder="1" applyAlignment="1">
      <alignment horizontal="center" vertical="center"/>
    </xf>
    <xf numFmtId="0" fontId="7" fillId="0" borderId="10" xfId="0" applyFont="1" applyBorder="1" applyAlignment="1">
      <alignment horizontal="right" vertical="center" wrapText="1"/>
    </xf>
    <xf numFmtId="0" fontId="7" fillId="0" borderId="10" xfId="0" applyFont="1" applyBorder="1" applyAlignment="1">
      <alignment horizontal="right" vertical="center"/>
    </xf>
    <xf numFmtId="164" fontId="7" fillId="0" borderId="10" xfId="0" applyNumberFormat="1" applyFont="1" applyBorder="1" applyAlignment="1">
      <alignment horizontal="right" vertical="center"/>
    </xf>
    <xf numFmtId="0" fontId="7" fillId="0" borderId="11" xfId="0" applyFont="1" applyBorder="1" applyAlignment="1">
      <alignment horizontal="right" vertical="center"/>
    </xf>
    <xf numFmtId="10" fontId="18" fillId="0" borderId="17" xfId="2" applyNumberFormat="1" applyFont="1" applyBorder="1" applyAlignment="1" applyProtection="1">
      <alignment horizontal="center" vertical="center"/>
      <protection locked="0"/>
    </xf>
    <xf numFmtId="10" fontId="18" fillId="0" borderId="19" xfId="2" applyNumberFormat="1" applyFont="1" applyBorder="1" applyAlignment="1" applyProtection="1">
      <alignment horizontal="center" vertical="center"/>
      <protection locked="0"/>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74AE6-AE57-414C-AE2B-D61BAD7C0FB0}">
  <dimension ref="A1:K48"/>
  <sheetViews>
    <sheetView tabSelected="1" zoomScale="90" zoomScaleNormal="90" workbookViewId="0">
      <selection activeCell="M4" sqref="M4"/>
    </sheetView>
  </sheetViews>
  <sheetFormatPr defaultRowHeight="15" x14ac:dyDescent="0.25"/>
  <cols>
    <col min="1" max="1" width="13.42578125" customWidth="1"/>
    <col min="4" max="4" width="30.28515625" customWidth="1"/>
    <col min="5" max="5" width="21" customWidth="1"/>
    <col min="7" max="7" width="16.140625" customWidth="1"/>
    <col min="9" max="9" width="14" customWidth="1"/>
    <col min="11" max="11" width="17.140625" customWidth="1"/>
  </cols>
  <sheetData>
    <row r="1" spans="1:11" ht="49.5" customHeight="1" x14ac:dyDescent="0.25">
      <c r="A1" s="115" t="s">
        <v>58</v>
      </c>
      <c r="B1" s="116"/>
      <c r="C1" s="116"/>
      <c r="D1" s="116"/>
      <c r="E1" s="116"/>
      <c r="F1" s="117"/>
      <c r="G1" s="117"/>
      <c r="H1" s="117"/>
      <c r="I1" s="117"/>
      <c r="J1" s="117"/>
      <c r="K1" s="118"/>
    </row>
    <row r="2" spans="1:11" ht="23.25" x14ac:dyDescent="0.35">
      <c r="A2" s="119" t="s">
        <v>57</v>
      </c>
      <c r="B2" s="120"/>
      <c r="C2" s="120"/>
      <c r="D2" s="120"/>
      <c r="E2" s="120"/>
      <c r="F2" s="121"/>
      <c r="G2" s="121"/>
      <c r="H2" s="121"/>
      <c r="I2" s="121"/>
      <c r="J2" s="121"/>
      <c r="K2" s="122"/>
    </row>
    <row r="3" spans="1:11" ht="36.75" customHeight="1" x14ac:dyDescent="0.25">
      <c r="A3" s="123" t="s">
        <v>28</v>
      </c>
      <c r="B3" s="124"/>
      <c r="C3" s="124"/>
      <c r="D3" s="124"/>
      <c r="E3" s="124"/>
      <c r="F3" s="125"/>
      <c r="G3" s="125"/>
      <c r="H3" s="125"/>
      <c r="I3" s="125"/>
      <c r="J3" s="125"/>
      <c r="K3" s="126"/>
    </row>
    <row r="4" spans="1:11" ht="105" customHeight="1" thickBot="1" x14ac:dyDescent="0.3">
      <c r="A4" s="127" t="s">
        <v>42</v>
      </c>
      <c r="B4" s="128"/>
      <c r="C4" s="128"/>
      <c r="D4" s="128"/>
      <c r="E4" s="128"/>
      <c r="F4" s="128"/>
      <c r="G4" s="128"/>
      <c r="H4" s="128"/>
      <c r="I4" s="128"/>
      <c r="J4" s="128"/>
      <c r="K4" s="129"/>
    </row>
    <row r="5" spans="1:11" ht="15.75" thickBot="1" x14ac:dyDescent="0.3">
      <c r="A5" s="15" t="s">
        <v>0</v>
      </c>
      <c r="B5" s="81" t="s">
        <v>1</v>
      </c>
      <c r="C5" s="82"/>
      <c r="D5" s="83"/>
      <c r="E5" s="16" t="s">
        <v>2</v>
      </c>
      <c r="F5" s="84" t="s">
        <v>3</v>
      </c>
      <c r="G5" s="84"/>
      <c r="H5" s="84" t="s">
        <v>4</v>
      </c>
      <c r="I5" s="84"/>
      <c r="J5" s="84" t="s">
        <v>5</v>
      </c>
      <c r="K5" s="85"/>
    </row>
    <row r="6" spans="1:11" ht="30" customHeight="1" x14ac:dyDescent="0.25">
      <c r="A6" s="1" t="s">
        <v>6</v>
      </c>
      <c r="B6" s="99" t="s">
        <v>30</v>
      </c>
      <c r="C6" s="100"/>
      <c r="D6" s="100"/>
      <c r="E6" s="7" t="s">
        <v>7</v>
      </c>
      <c r="F6" s="101" t="s">
        <v>8</v>
      </c>
      <c r="G6" s="101"/>
      <c r="H6" s="101" t="s">
        <v>9</v>
      </c>
      <c r="I6" s="101"/>
      <c r="J6" s="103" t="s">
        <v>10</v>
      </c>
      <c r="K6" s="104"/>
    </row>
    <row r="7" spans="1:11" x14ac:dyDescent="0.25">
      <c r="A7" s="40">
        <v>1</v>
      </c>
      <c r="B7" s="63" t="s">
        <v>11</v>
      </c>
      <c r="C7" s="64"/>
      <c r="D7" s="65"/>
      <c r="E7" s="18" t="s">
        <v>12</v>
      </c>
      <c r="F7" s="66">
        <f>11000*3</f>
        <v>33000</v>
      </c>
      <c r="G7" s="67"/>
      <c r="H7" s="68"/>
      <c r="I7" s="69"/>
      <c r="J7" s="68">
        <f>F7*H7</f>
        <v>0</v>
      </c>
      <c r="K7" s="70"/>
    </row>
    <row r="8" spans="1:11" x14ac:dyDescent="0.25">
      <c r="A8" s="42">
        <v>2</v>
      </c>
      <c r="B8" s="63" t="s">
        <v>39</v>
      </c>
      <c r="C8" s="64"/>
      <c r="D8" s="65"/>
      <c r="E8" s="19" t="s">
        <v>12</v>
      </c>
      <c r="F8" s="66">
        <f>100*3</f>
        <v>300</v>
      </c>
      <c r="G8" s="67"/>
      <c r="H8" s="68"/>
      <c r="I8" s="69"/>
      <c r="J8" s="136">
        <f>F8*H8</f>
        <v>0</v>
      </c>
      <c r="K8" s="137"/>
    </row>
    <row r="9" spans="1:11" ht="15.75" x14ac:dyDescent="0.25">
      <c r="A9" s="41">
        <v>3</v>
      </c>
      <c r="B9" s="138" t="s">
        <v>13</v>
      </c>
      <c r="C9" s="138"/>
      <c r="D9" s="138"/>
      <c r="E9" s="18" t="s">
        <v>12</v>
      </c>
      <c r="F9" s="139">
        <f>9000*3</f>
        <v>27000</v>
      </c>
      <c r="G9" s="139"/>
      <c r="H9" s="140"/>
      <c r="I9" s="68"/>
      <c r="J9" s="140">
        <f>F9*H9</f>
        <v>0</v>
      </c>
      <c r="K9" s="141"/>
    </row>
    <row r="10" spans="1:11" ht="16.5" thickBot="1" x14ac:dyDescent="0.3">
      <c r="A10" s="43">
        <v>4</v>
      </c>
      <c r="B10" s="130" t="s">
        <v>14</v>
      </c>
      <c r="C10" s="130"/>
      <c r="D10" s="130"/>
      <c r="E10" s="56" t="s">
        <v>12</v>
      </c>
      <c r="F10" s="131">
        <f>9000*3</f>
        <v>27000</v>
      </c>
      <c r="G10" s="131"/>
      <c r="H10" s="132"/>
      <c r="I10" s="133"/>
      <c r="J10" s="134">
        <f>F10*H10</f>
        <v>0</v>
      </c>
      <c r="K10" s="135"/>
    </row>
    <row r="11" spans="1:11" ht="15.75" thickBot="1" x14ac:dyDescent="0.3">
      <c r="A11" s="44"/>
      <c r="B11" s="142" t="s">
        <v>33</v>
      </c>
      <c r="C11" s="87"/>
      <c r="D11" s="87"/>
      <c r="E11" s="87"/>
      <c r="F11" s="87"/>
      <c r="G11" s="87"/>
      <c r="H11" s="87"/>
      <c r="I11" s="87"/>
      <c r="J11" s="88">
        <f>SUM(J7:K10)</f>
        <v>0</v>
      </c>
      <c r="K11" s="89"/>
    </row>
    <row r="12" spans="1:11" ht="15.75" thickBot="1" x14ac:dyDescent="0.3">
      <c r="A12" s="46"/>
      <c r="B12" s="2"/>
      <c r="C12" s="3"/>
      <c r="D12" s="3"/>
      <c r="E12" s="3"/>
      <c r="F12" s="3"/>
      <c r="G12" s="3"/>
      <c r="H12" s="3"/>
      <c r="I12" s="3"/>
      <c r="J12" s="4"/>
      <c r="K12" s="5"/>
    </row>
    <row r="13" spans="1:11" ht="15.75" thickBot="1" x14ac:dyDescent="0.3">
      <c r="A13" s="15" t="s">
        <v>0</v>
      </c>
      <c r="B13" s="81" t="s">
        <v>1</v>
      </c>
      <c r="C13" s="82"/>
      <c r="D13" s="83"/>
      <c r="E13" s="16" t="s">
        <v>2</v>
      </c>
      <c r="F13" s="84" t="s">
        <v>3</v>
      </c>
      <c r="G13" s="84"/>
      <c r="H13" s="84" t="s">
        <v>4</v>
      </c>
      <c r="I13" s="84"/>
      <c r="J13" s="84" t="s">
        <v>5</v>
      </c>
      <c r="K13" s="85"/>
    </row>
    <row r="14" spans="1:11" ht="45" x14ac:dyDescent="0.25">
      <c r="A14" s="1" t="s">
        <v>6</v>
      </c>
      <c r="B14" s="99" t="s">
        <v>29</v>
      </c>
      <c r="C14" s="100"/>
      <c r="D14" s="100"/>
      <c r="E14" s="7" t="s">
        <v>15</v>
      </c>
      <c r="F14" s="101" t="s">
        <v>16</v>
      </c>
      <c r="G14" s="101"/>
      <c r="H14" s="102"/>
      <c r="I14" s="102"/>
      <c r="J14" s="101" t="s">
        <v>32</v>
      </c>
      <c r="K14" s="114"/>
    </row>
    <row r="15" spans="1:11" ht="68.25" customHeight="1" x14ac:dyDescent="0.25">
      <c r="A15" s="21">
        <v>5</v>
      </c>
      <c r="B15" s="145" t="s">
        <v>45</v>
      </c>
      <c r="C15" s="145"/>
      <c r="D15" s="145"/>
      <c r="E15" s="22">
        <f>340000*3</f>
        <v>1020000</v>
      </c>
      <c r="F15" s="107"/>
      <c r="G15" s="107"/>
      <c r="H15" s="108" t="s">
        <v>17</v>
      </c>
      <c r="I15" s="108"/>
      <c r="J15" s="109" t="str">
        <f>IF(F15&lt;&gt;"",(E15-F15*E15),"")</f>
        <v/>
      </c>
      <c r="K15" s="110"/>
    </row>
    <row r="16" spans="1:11" ht="63.75" customHeight="1" x14ac:dyDescent="0.25">
      <c r="A16" s="21">
        <v>6</v>
      </c>
      <c r="B16" s="111" t="s">
        <v>47</v>
      </c>
      <c r="C16" s="111"/>
      <c r="D16" s="111"/>
      <c r="E16" s="22">
        <f>110000*3</f>
        <v>330000</v>
      </c>
      <c r="F16" s="107"/>
      <c r="G16" s="107"/>
      <c r="H16" s="108" t="s">
        <v>17</v>
      </c>
      <c r="I16" s="108"/>
      <c r="J16" s="109" t="str">
        <f>IF(F16&lt;&gt;"",(E16-F16*E16),"")</f>
        <v/>
      </c>
      <c r="K16" s="110"/>
    </row>
    <row r="17" spans="1:11" ht="94.5" customHeight="1" x14ac:dyDescent="0.25">
      <c r="A17" s="21">
        <v>7</v>
      </c>
      <c r="B17" s="111" t="s">
        <v>48</v>
      </c>
      <c r="C17" s="111"/>
      <c r="D17" s="111"/>
      <c r="E17" s="22">
        <f>12500*3</f>
        <v>37500</v>
      </c>
      <c r="F17" s="107"/>
      <c r="G17" s="107"/>
      <c r="H17" s="108" t="s">
        <v>17</v>
      </c>
      <c r="I17" s="108"/>
      <c r="J17" s="109" t="str">
        <f>IF(F17&lt;&gt;"",(E17+F17*E17),"")</f>
        <v/>
      </c>
      <c r="K17" s="110"/>
    </row>
    <row r="18" spans="1:11" ht="79.5" customHeight="1" x14ac:dyDescent="0.25">
      <c r="A18" s="21">
        <v>8</v>
      </c>
      <c r="B18" s="106" t="s">
        <v>34</v>
      </c>
      <c r="C18" s="111"/>
      <c r="D18" s="111"/>
      <c r="E18" s="22">
        <f>5000*3</f>
        <v>15000</v>
      </c>
      <c r="F18" s="112"/>
      <c r="G18" s="113"/>
      <c r="H18" s="108" t="s">
        <v>17</v>
      </c>
      <c r="I18" s="108"/>
      <c r="J18" s="109" t="str">
        <f>IF(F18&lt;&gt;"",(E18-F18*E18),"")</f>
        <v/>
      </c>
      <c r="K18" s="110"/>
    </row>
    <row r="19" spans="1:11" ht="93" customHeight="1" x14ac:dyDescent="0.25">
      <c r="A19" s="21">
        <v>9</v>
      </c>
      <c r="B19" s="111" t="s">
        <v>49</v>
      </c>
      <c r="C19" s="111"/>
      <c r="D19" s="111"/>
      <c r="E19" s="22">
        <f>7500*3</f>
        <v>22500</v>
      </c>
      <c r="F19" s="107"/>
      <c r="G19" s="107"/>
      <c r="H19" s="108" t="s">
        <v>17</v>
      </c>
      <c r="I19" s="108"/>
      <c r="J19" s="109" t="str">
        <f>IF(F19&lt;&gt;"",(E19+F19*E19),"")</f>
        <v/>
      </c>
      <c r="K19" s="110"/>
    </row>
    <row r="20" spans="1:11" ht="77.45" customHeight="1" thickBot="1" x14ac:dyDescent="0.3">
      <c r="A20" s="52">
        <v>10</v>
      </c>
      <c r="B20" s="106" t="s">
        <v>46</v>
      </c>
      <c r="C20" s="106"/>
      <c r="D20" s="106"/>
      <c r="E20" s="38">
        <f>7000*3</f>
        <v>21000</v>
      </c>
      <c r="F20" s="107"/>
      <c r="G20" s="107"/>
      <c r="H20" s="108" t="s">
        <v>17</v>
      </c>
      <c r="I20" s="108"/>
      <c r="J20" s="109" t="str">
        <f>IF(F20&lt;&gt;"",(E20+F20*E20),"")</f>
        <v/>
      </c>
      <c r="K20" s="110"/>
    </row>
    <row r="21" spans="1:11" ht="15.75" thickBot="1" x14ac:dyDescent="0.3">
      <c r="A21" s="23"/>
      <c r="B21" s="142" t="s">
        <v>50</v>
      </c>
      <c r="C21" s="143"/>
      <c r="D21" s="143"/>
      <c r="E21" s="143"/>
      <c r="F21" s="143"/>
      <c r="G21" s="143"/>
      <c r="H21" s="143"/>
      <c r="I21" s="143"/>
      <c r="J21" s="88">
        <f>SUM(J15:K20)</f>
        <v>0</v>
      </c>
      <c r="K21" s="144"/>
    </row>
    <row r="22" spans="1:11" ht="15.75" thickBot="1" x14ac:dyDescent="0.3">
      <c r="A22" s="24"/>
      <c r="B22" s="47"/>
      <c r="C22" s="25"/>
      <c r="D22" s="25"/>
      <c r="E22" s="25"/>
      <c r="F22" s="25"/>
      <c r="G22" s="25"/>
      <c r="H22" s="25"/>
      <c r="I22" s="25"/>
      <c r="J22" s="48"/>
      <c r="K22" s="11"/>
    </row>
    <row r="23" spans="1:11" ht="15.75" thickBot="1" x14ac:dyDescent="0.3">
      <c r="A23" s="15" t="s">
        <v>0</v>
      </c>
      <c r="B23" s="81" t="s">
        <v>1</v>
      </c>
      <c r="C23" s="82"/>
      <c r="D23" s="83"/>
      <c r="E23" s="16" t="s">
        <v>2</v>
      </c>
      <c r="F23" s="84" t="s">
        <v>3</v>
      </c>
      <c r="G23" s="84"/>
      <c r="H23" s="84" t="s">
        <v>4</v>
      </c>
      <c r="I23" s="84"/>
      <c r="J23" s="84" t="s">
        <v>5</v>
      </c>
      <c r="K23" s="85"/>
    </row>
    <row r="24" spans="1:11" ht="57.75" customHeight="1" x14ac:dyDescent="0.25">
      <c r="A24" s="1" t="s">
        <v>6</v>
      </c>
      <c r="B24" s="99" t="s">
        <v>18</v>
      </c>
      <c r="C24" s="100"/>
      <c r="D24" s="100"/>
      <c r="E24" s="7" t="s">
        <v>19</v>
      </c>
      <c r="F24" s="101" t="s">
        <v>40</v>
      </c>
      <c r="G24" s="101"/>
      <c r="H24" s="102" t="s">
        <v>20</v>
      </c>
      <c r="I24" s="102"/>
      <c r="J24" s="103" t="s">
        <v>10</v>
      </c>
      <c r="K24" s="104"/>
    </row>
    <row r="25" spans="1:11" ht="47.25" customHeight="1" x14ac:dyDescent="0.25">
      <c r="A25" s="40">
        <v>11</v>
      </c>
      <c r="B25" s="76" t="s">
        <v>44</v>
      </c>
      <c r="C25" s="77"/>
      <c r="D25" s="78"/>
      <c r="E25" s="26">
        <f>45000*3</f>
        <v>135000</v>
      </c>
      <c r="F25" s="105"/>
      <c r="G25" s="105"/>
      <c r="H25" s="146" t="s">
        <v>17</v>
      </c>
      <c r="I25" s="146"/>
      <c r="J25" s="93" t="str">
        <f>IF(F25&lt;&gt;"",(E25-F25*E25),"")</f>
        <v/>
      </c>
      <c r="K25" s="94"/>
    </row>
    <row r="26" spans="1:11" ht="30" customHeight="1" thickBot="1" x14ac:dyDescent="0.3">
      <c r="A26" s="42">
        <v>12</v>
      </c>
      <c r="B26" s="63" t="s">
        <v>21</v>
      </c>
      <c r="C26" s="64"/>
      <c r="D26" s="65"/>
      <c r="E26" s="27">
        <f>25000*3</f>
        <v>75000</v>
      </c>
      <c r="F26" s="97"/>
      <c r="G26" s="98"/>
      <c r="H26" s="92" t="s">
        <v>17</v>
      </c>
      <c r="I26" s="92"/>
      <c r="J26" s="93" t="str">
        <f>IF(F26&lt;&gt;"",(E26-F26*E26),"")</f>
        <v/>
      </c>
      <c r="K26" s="94"/>
    </row>
    <row r="27" spans="1:11" ht="35.25" customHeight="1" thickBot="1" x14ac:dyDescent="0.3">
      <c r="A27" s="42">
        <v>13</v>
      </c>
      <c r="B27" s="63" t="s">
        <v>22</v>
      </c>
      <c r="C27" s="64"/>
      <c r="D27" s="65"/>
      <c r="E27" s="27">
        <f>13500*3</f>
        <v>40500</v>
      </c>
      <c r="F27" s="97"/>
      <c r="G27" s="98"/>
      <c r="H27" s="92" t="s">
        <v>17</v>
      </c>
      <c r="I27" s="92"/>
      <c r="J27" s="93" t="str">
        <f>IF(F27&lt;&gt;"",(E27-F27*E27),"")</f>
        <v/>
      </c>
      <c r="K27" s="94"/>
    </row>
    <row r="28" spans="1:11" ht="38.25" customHeight="1" thickBot="1" x14ac:dyDescent="0.3">
      <c r="A28" s="41">
        <v>14</v>
      </c>
      <c r="B28" s="90" t="s">
        <v>23</v>
      </c>
      <c r="C28" s="90"/>
      <c r="D28" s="90"/>
      <c r="E28" s="27">
        <f>13500*3</f>
        <v>40500</v>
      </c>
      <c r="F28" s="91"/>
      <c r="G28" s="91"/>
      <c r="H28" s="92" t="s">
        <v>17</v>
      </c>
      <c r="I28" s="92"/>
      <c r="J28" s="93" t="str">
        <f>IF(F28&lt;&gt;"",(E28-F28*E28),"")</f>
        <v/>
      </c>
      <c r="K28" s="94"/>
    </row>
    <row r="29" spans="1:11" ht="29.25" customHeight="1" thickBot="1" x14ac:dyDescent="0.3">
      <c r="A29" s="49">
        <v>15</v>
      </c>
      <c r="B29" s="95" t="s">
        <v>24</v>
      </c>
      <c r="C29" s="95"/>
      <c r="D29" s="95"/>
      <c r="E29" s="28">
        <f>13250*3</f>
        <v>39750</v>
      </c>
      <c r="F29" s="96"/>
      <c r="G29" s="96"/>
      <c r="H29" s="92" t="s">
        <v>17</v>
      </c>
      <c r="I29" s="92"/>
      <c r="J29" s="93" t="str">
        <f>IF(F29&lt;&gt;"",(E29-F29*E29),"")</f>
        <v/>
      </c>
      <c r="K29" s="94"/>
    </row>
    <row r="30" spans="1:11" ht="15.75" thickBot="1" x14ac:dyDescent="0.3">
      <c r="A30" s="44"/>
      <c r="B30" s="147" t="s">
        <v>51</v>
      </c>
      <c r="C30" s="87"/>
      <c r="D30" s="87"/>
      <c r="E30" s="87"/>
      <c r="F30" s="87"/>
      <c r="G30" s="87"/>
      <c r="H30" s="87"/>
      <c r="I30" s="148"/>
      <c r="J30" s="149">
        <f>SUM(J25:K29)</f>
        <v>0</v>
      </c>
      <c r="K30" s="148"/>
    </row>
    <row r="31" spans="1:11" ht="15.75" thickBot="1" x14ac:dyDescent="0.3">
      <c r="A31" s="50"/>
      <c r="B31" s="6"/>
      <c r="C31" s="8"/>
      <c r="D31" s="8"/>
      <c r="E31" s="8"/>
      <c r="F31" s="8"/>
      <c r="G31" s="8"/>
      <c r="H31" s="8"/>
      <c r="I31" s="8"/>
      <c r="J31" s="10"/>
      <c r="K31" s="9"/>
    </row>
    <row r="32" spans="1:11" ht="15.75" thickBot="1" x14ac:dyDescent="0.3">
      <c r="A32" s="15" t="s">
        <v>0</v>
      </c>
      <c r="B32" s="81" t="s">
        <v>1</v>
      </c>
      <c r="C32" s="82"/>
      <c r="D32" s="83"/>
      <c r="E32" s="16" t="s">
        <v>2</v>
      </c>
      <c r="F32" s="84" t="s">
        <v>3</v>
      </c>
      <c r="G32" s="84"/>
      <c r="H32" s="84" t="s">
        <v>4</v>
      </c>
      <c r="I32" s="84"/>
      <c r="J32" s="84" t="s">
        <v>5</v>
      </c>
      <c r="K32" s="85"/>
    </row>
    <row r="33" spans="1:11" ht="35.25" customHeight="1" x14ac:dyDescent="0.25">
      <c r="A33" s="1" t="s">
        <v>6</v>
      </c>
      <c r="B33" s="99" t="s">
        <v>25</v>
      </c>
      <c r="C33" s="100"/>
      <c r="D33" s="100"/>
      <c r="E33" s="55" t="s">
        <v>7</v>
      </c>
      <c r="F33" s="101" t="s">
        <v>8</v>
      </c>
      <c r="G33" s="101"/>
      <c r="H33" s="101" t="s">
        <v>9</v>
      </c>
      <c r="I33" s="101"/>
      <c r="J33" s="103" t="s">
        <v>10</v>
      </c>
      <c r="K33" s="104"/>
    </row>
    <row r="34" spans="1:11" ht="39" customHeight="1" x14ac:dyDescent="0.25">
      <c r="A34" s="40">
        <v>16</v>
      </c>
      <c r="B34" s="63" t="s">
        <v>26</v>
      </c>
      <c r="C34" s="64"/>
      <c r="D34" s="65"/>
      <c r="E34" s="18" t="s">
        <v>12</v>
      </c>
      <c r="F34" s="66">
        <v>75</v>
      </c>
      <c r="G34" s="67"/>
      <c r="H34" s="68"/>
      <c r="I34" s="69"/>
      <c r="J34" s="68">
        <f>F34*H34</f>
        <v>0</v>
      </c>
      <c r="K34" s="70"/>
    </row>
    <row r="35" spans="1:11" ht="45" customHeight="1" x14ac:dyDescent="0.25">
      <c r="A35" s="42">
        <v>17</v>
      </c>
      <c r="B35" s="63" t="s">
        <v>27</v>
      </c>
      <c r="C35" s="64"/>
      <c r="D35" s="65"/>
      <c r="E35" s="18" t="s">
        <v>12</v>
      </c>
      <c r="F35" s="66">
        <v>200</v>
      </c>
      <c r="G35" s="67"/>
      <c r="H35" s="68"/>
      <c r="I35" s="69"/>
      <c r="J35" s="68">
        <f>F35*H35</f>
        <v>0</v>
      </c>
      <c r="K35" s="70"/>
    </row>
    <row r="36" spans="1:11" ht="72.75" customHeight="1" x14ac:dyDescent="0.25">
      <c r="A36" s="42">
        <v>18</v>
      </c>
      <c r="B36" s="71" t="s">
        <v>31</v>
      </c>
      <c r="C36" s="71"/>
      <c r="D36" s="71"/>
      <c r="E36" s="18" t="s">
        <v>12</v>
      </c>
      <c r="F36" s="72">
        <f>30*3</f>
        <v>90</v>
      </c>
      <c r="G36" s="72"/>
      <c r="H36" s="73"/>
      <c r="I36" s="73"/>
      <c r="J36" s="74">
        <f>F36*H36</f>
        <v>0</v>
      </c>
      <c r="K36" s="75"/>
    </row>
    <row r="37" spans="1:11" ht="31.5" customHeight="1" x14ac:dyDescent="0.25">
      <c r="A37" s="17">
        <v>19</v>
      </c>
      <c r="B37" s="63" t="s">
        <v>52</v>
      </c>
      <c r="C37" s="64"/>
      <c r="D37" s="65"/>
      <c r="E37" s="18" t="s">
        <v>12</v>
      </c>
      <c r="F37" s="66">
        <v>300</v>
      </c>
      <c r="G37" s="67"/>
      <c r="H37" s="79"/>
      <c r="I37" s="80"/>
      <c r="J37" s="68">
        <f t="shared" ref="J37:J38" si="0">F37*H37</f>
        <v>0</v>
      </c>
      <c r="K37" s="70"/>
    </row>
    <row r="38" spans="1:11" ht="42.75" customHeight="1" thickBot="1" x14ac:dyDescent="0.3">
      <c r="A38" s="17">
        <v>20</v>
      </c>
      <c r="B38" s="76" t="s">
        <v>35</v>
      </c>
      <c r="C38" s="77"/>
      <c r="D38" s="78"/>
      <c r="E38" s="18" t="s">
        <v>12</v>
      </c>
      <c r="F38" s="66">
        <v>200</v>
      </c>
      <c r="G38" s="67"/>
      <c r="H38" s="79"/>
      <c r="I38" s="80"/>
      <c r="J38" s="68">
        <f t="shared" si="0"/>
        <v>0</v>
      </c>
      <c r="K38" s="70"/>
    </row>
    <row r="39" spans="1:11" ht="15.75" thickBot="1" x14ac:dyDescent="0.3">
      <c r="A39" s="51"/>
      <c r="B39" s="151" t="s">
        <v>53</v>
      </c>
      <c r="C39" s="152"/>
      <c r="D39" s="152"/>
      <c r="E39" s="152"/>
      <c r="F39" s="152"/>
      <c r="G39" s="152"/>
      <c r="H39" s="152"/>
      <c r="I39" s="152"/>
      <c r="J39" s="153">
        <f>SUM(J34:K38)</f>
        <v>0</v>
      </c>
      <c r="K39" s="154"/>
    </row>
    <row r="40" spans="1:11" ht="15.75" thickBot="1" x14ac:dyDescent="0.3">
      <c r="A40" s="50"/>
      <c r="B40" s="45"/>
      <c r="C40" s="12"/>
      <c r="D40" s="12"/>
      <c r="E40" s="12"/>
      <c r="F40" s="12"/>
      <c r="G40" s="12"/>
      <c r="H40" s="12"/>
      <c r="I40" s="12"/>
      <c r="J40" s="14"/>
      <c r="K40" s="13"/>
    </row>
    <row r="41" spans="1:11" x14ac:dyDescent="0.25">
      <c r="A41" s="15" t="s">
        <v>0</v>
      </c>
      <c r="B41" s="81" t="s">
        <v>1</v>
      </c>
      <c r="C41" s="82"/>
      <c r="D41" s="83"/>
      <c r="E41" s="54" t="s">
        <v>2</v>
      </c>
      <c r="F41" s="84" t="s">
        <v>3</v>
      </c>
      <c r="G41" s="84"/>
      <c r="H41" s="84" t="s">
        <v>4</v>
      </c>
      <c r="I41" s="84"/>
      <c r="J41" s="84" t="s">
        <v>5</v>
      </c>
      <c r="K41" s="85"/>
    </row>
    <row r="42" spans="1:11" ht="75" customHeight="1" x14ac:dyDescent="0.25">
      <c r="A42" s="1" t="s">
        <v>6</v>
      </c>
      <c r="B42" s="99" t="s">
        <v>36</v>
      </c>
      <c r="C42" s="100"/>
      <c r="D42" s="150"/>
      <c r="E42" s="53" t="s">
        <v>43</v>
      </c>
      <c r="F42" s="101" t="s">
        <v>41</v>
      </c>
      <c r="G42" s="101"/>
      <c r="H42" s="102"/>
      <c r="I42" s="102"/>
      <c r="J42" s="103" t="s">
        <v>38</v>
      </c>
      <c r="K42" s="104"/>
    </row>
    <row r="43" spans="1:11" ht="18" customHeight="1" thickBot="1" x14ac:dyDescent="0.3">
      <c r="A43" s="40">
        <v>21</v>
      </c>
      <c r="B43" s="63" t="s">
        <v>37</v>
      </c>
      <c r="C43" s="64"/>
      <c r="D43" s="65"/>
      <c r="E43" s="27">
        <v>2000</v>
      </c>
      <c r="F43" s="155"/>
      <c r="G43" s="156"/>
      <c r="H43" s="146" t="s">
        <v>17</v>
      </c>
      <c r="I43" s="146"/>
      <c r="J43" s="68" t="str">
        <f>IF(F43&lt;&gt;"",(E43+F43*E43),"")</f>
        <v/>
      </c>
      <c r="K43" s="70"/>
    </row>
    <row r="44" spans="1:11" ht="15.75" customHeight="1" thickBot="1" x14ac:dyDescent="0.3">
      <c r="A44" s="20"/>
      <c r="B44" s="86" t="s">
        <v>54</v>
      </c>
      <c r="C44" s="87"/>
      <c r="D44" s="87"/>
      <c r="E44" s="87"/>
      <c r="F44" s="87"/>
      <c r="G44" s="87"/>
      <c r="H44" s="87"/>
      <c r="I44" s="87"/>
      <c r="J44" s="88">
        <f>SUM(J43:K43)</f>
        <v>0</v>
      </c>
      <c r="K44" s="89"/>
    </row>
    <row r="45" spans="1:11" ht="15.75" thickBot="1" x14ac:dyDescent="0.3">
      <c r="A45" s="29"/>
      <c r="B45" s="30"/>
      <c r="C45" s="30"/>
      <c r="D45" s="30"/>
      <c r="E45" s="30"/>
      <c r="F45" s="30"/>
      <c r="G45" s="30"/>
      <c r="H45" s="30"/>
      <c r="I45" s="30"/>
      <c r="J45" s="30"/>
      <c r="K45" s="30"/>
    </row>
    <row r="46" spans="1:11" ht="15.75" thickBot="1" x14ac:dyDescent="0.3">
      <c r="A46" s="57" t="s">
        <v>55</v>
      </c>
      <c r="B46" s="58"/>
      <c r="C46" s="58"/>
      <c r="D46" s="58"/>
      <c r="E46" s="58"/>
      <c r="F46" s="58"/>
      <c r="G46" s="58"/>
      <c r="H46" s="59"/>
      <c r="I46" s="60"/>
      <c r="J46" s="61">
        <f>SUM(J11,J21,J30,J39,J44)</f>
        <v>0</v>
      </c>
      <c r="K46" s="62"/>
    </row>
    <row r="47" spans="1:11" x14ac:dyDescent="0.25">
      <c r="A47" s="31"/>
      <c r="B47" s="32"/>
      <c r="C47" s="33"/>
      <c r="D47" s="34"/>
      <c r="E47" s="33"/>
      <c r="F47" s="35"/>
      <c r="G47" s="36"/>
      <c r="H47" s="37"/>
      <c r="I47" s="30"/>
      <c r="J47" s="30"/>
      <c r="K47" s="30"/>
    </row>
    <row r="48" spans="1:11" x14ac:dyDescent="0.25">
      <c r="A48" s="39" t="s">
        <v>56</v>
      </c>
      <c r="B48" s="30"/>
      <c r="C48" s="30"/>
      <c r="D48" s="30"/>
      <c r="E48" s="30"/>
      <c r="F48" s="30"/>
      <c r="G48" s="30"/>
      <c r="H48" s="30"/>
      <c r="I48" s="30"/>
      <c r="J48" s="30"/>
      <c r="K48" s="30"/>
    </row>
  </sheetData>
  <sheetProtection algorithmName="SHA-512" hashValue="ng79wsqSqt+v8Bt7onPDN8hK3pvV8wKPlnFcGxsThttCzoyJVH8lZ0LkIWobDj8Au7YGYWFYD5TV7+RBGPVGGQ==" saltValue="VJ5jrpXZ7339hpOZU4Y3Bw==" spinCount="100000" sheet="1" objects="1" scenarios="1"/>
  <protectedRanges>
    <protectedRange sqref="H34:I36" name="Range4"/>
    <protectedRange sqref="F25:G29" name="Range3"/>
    <protectedRange sqref="F15:G20" name="Range2"/>
    <protectedRange sqref="H7:I9" name="Range1"/>
    <protectedRange sqref="H10:I10" name="Range1_1"/>
    <protectedRange sqref="H38:I38 H37:I37" name="Range4_1_1"/>
  </protectedRanges>
  <mergeCells count="140">
    <mergeCell ref="B42:D42"/>
    <mergeCell ref="F42:G42"/>
    <mergeCell ref="H42:I42"/>
    <mergeCell ref="J42:K42"/>
    <mergeCell ref="B39:I39"/>
    <mergeCell ref="J39:K39"/>
    <mergeCell ref="B43:D43"/>
    <mergeCell ref="F43:G43"/>
    <mergeCell ref="H43:I43"/>
    <mergeCell ref="J43:K43"/>
    <mergeCell ref="H25:I25"/>
    <mergeCell ref="J25:K25"/>
    <mergeCell ref="B33:D33"/>
    <mergeCell ref="F33:G33"/>
    <mergeCell ref="H33:I33"/>
    <mergeCell ref="J33:K33"/>
    <mergeCell ref="B34:D34"/>
    <mergeCell ref="F34:G34"/>
    <mergeCell ref="H34:I34"/>
    <mergeCell ref="J34:K34"/>
    <mergeCell ref="B30:I30"/>
    <mergeCell ref="J30:K30"/>
    <mergeCell ref="B32:D32"/>
    <mergeCell ref="F32:G32"/>
    <mergeCell ref="H32:I32"/>
    <mergeCell ref="J32:K32"/>
    <mergeCell ref="B21:I21"/>
    <mergeCell ref="J21:K21"/>
    <mergeCell ref="B23:D23"/>
    <mergeCell ref="F23:G23"/>
    <mergeCell ref="B6:D6"/>
    <mergeCell ref="F6:G6"/>
    <mergeCell ref="H6:I6"/>
    <mergeCell ref="J6:K6"/>
    <mergeCell ref="B7:D7"/>
    <mergeCell ref="F7:G7"/>
    <mergeCell ref="H7:I7"/>
    <mergeCell ref="J7:K7"/>
    <mergeCell ref="B11:I11"/>
    <mergeCell ref="J11:K11"/>
    <mergeCell ref="B15:D15"/>
    <mergeCell ref="F15:G15"/>
    <mergeCell ref="H15:I15"/>
    <mergeCell ref="J15:K15"/>
    <mergeCell ref="B16:D16"/>
    <mergeCell ref="F16:G16"/>
    <mergeCell ref="H16:I16"/>
    <mergeCell ref="J16:K16"/>
    <mergeCell ref="B13:D13"/>
    <mergeCell ref="F13:G13"/>
    <mergeCell ref="A1:K1"/>
    <mergeCell ref="A2:K2"/>
    <mergeCell ref="A3:K3"/>
    <mergeCell ref="A4:K4"/>
    <mergeCell ref="B5:D5"/>
    <mergeCell ref="F5:G5"/>
    <mergeCell ref="H5:I5"/>
    <mergeCell ref="J5:K5"/>
    <mergeCell ref="B10:D10"/>
    <mergeCell ref="F10:G10"/>
    <mergeCell ref="H10:I10"/>
    <mergeCell ref="J10:K10"/>
    <mergeCell ref="B8:D8"/>
    <mergeCell ref="F8:G8"/>
    <mergeCell ref="H8:I8"/>
    <mergeCell ref="J8:K8"/>
    <mergeCell ref="B9:D9"/>
    <mergeCell ref="F9:G9"/>
    <mergeCell ref="H9:I9"/>
    <mergeCell ref="J9:K9"/>
    <mergeCell ref="H13:I13"/>
    <mergeCell ref="J13:K13"/>
    <mergeCell ref="B14:D14"/>
    <mergeCell ref="F14:G14"/>
    <mergeCell ref="H14:I14"/>
    <mergeCell ref="J14:K14"/>
    <mergeCell ref="B19:D19"/>
    <mergeCell ref="F19:G19"/>
    <mergeCell ref="H19:I19"/>
    <mergeCell ref="J19:K19"/>
    <mergeCell ref="B20:D20"/>
    <mergeCell ref="F20:G20"/>
    <mergeCell ref="H20:I20"/>
    <mergeCell ref="J20:K20"/>
    <mergeCell ref="B17:D17"/>
    <mergeCell ref="F17:G17"/>
    <mergeCell ref="H17:I17"/>
    <mergeCell ref="J17:K17"/>
    <mergeCell ref="B18:D18"/>
    <mergeCell ref="F18:G18"/>
    <mergeCell ref="H18:I18"/>
    <mergeCell ref="J18:K18"/>
    <mergeCell ref="H23:I23"/>
    <mergeCell ref="J23:K23"/>
    <mergeCell ref="B28:D28"/>
    <mergeCell ref="F28:G28"/>
    <mergeCell ref="H28:I28"/>
    <mergeCell ref="J28:K28"/>
    <mergeCell ref="B29:D29"/>
    <mergeCell ref="F29:G29"/>
    <mergeCell ref="H29:I29"/>
    <mergeCell ref="J29:K29"/>
    <mergeCell ref="B26:D26"/>
    <mergeCell ref="F26:G26"/>
    <mergeCell ref="H26:I26"/>
    <mergeCell ref="J26:K26"/>
    <mergeCell ref="B27:D27"/>
    <mergeCell ref="F27:G27"/>
    <mergeCell ref="H27:I27"/>
    <mergeCell ref="J27:K27"/>
    <mergeCell ref="B24:D24"/>
    <mergeCell ref="F24:G24"/>
    <mergeCell ref="H24:I24"/>
    <mergeCell ref="J24:K24"/>
    <mergeCell ref="B25:D25"/>
    <mergeCell ref="F25:G25"/>
    <mergeCell ref="A46:I46"/>
    <mergeCell ref="J46:K46"/>
    <mergeCell ref="B35:D35"/>
    <mergeCell ref="F35:G35"/>
    <mergeCell ref="H35:I35"/>
    <mergeCell ref="J35:K35"/>
    <mergeCell ref="B36:D36"/>
    <mergeCell ref="F36:G36"/>
    <mergeCell ref="H36:I36"/>
    <mergeCell ref="J36:K36"/>
    <mergeCell ref="B38:D38"/>
    <mergeCell ref="F38:G38"/>
    <mergeCell ref="B37:D37"/>
    <mergeCell ref="F37:G37"/>
    <mergeCell ref="H37:I37"/>
    <mergeCell ref="J37:K37"/>
    <mergeCell ref="H38:I38"/>
    <mergeCell ref="J38:K38"/>
    <mergeCell ref="B41:D41"/>
    <mergeCell ref="F41:G41"/>
    <mergeCell ref="H41:I41"/>
    <mergeCell ref="J41:K41"/>
    <mergeCell ref="B44:I44"/>
    <mergeCell ref="J44:K44"/>
  </mergeCells>
  <pageMargins left="0.7" right="0.7" top="0.75" bottom="0.75" header="0.3" footer="0.3"/>
  <pageSetup orientation="portrait" r:id="rId1"/>
  <ignoredErrors>
    <ignoredError sqref="J18"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QUEENS EAST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Jasmine Liceaga</dc:creator>
  <cp:lastModifiedBy>Sherique Vassell</cp:lastModifiedBy>
  <dcterms:created xsi:type="dcterms:W3CDTF">2024-04-16T12:35:29Z</dcterms:created>
  <dcterms:modified xsi:type="dcterms:W3CDTF">2026-09-24T16:17:14Z</dcterms:modified>
</cp:coreProperties>
</file>